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15300" windowHeight="8730"/>
  </bookViews>
  <sheets>
    <sheet name="16.02.18(8)" sheetId="1" r:id="rId1"/>
  </sheets>
  <definedNames>
    <definedName name="_xlnm.Print_Area" localSheetId="0">'16.02.18(8)'!$A$1:$T$41</definedName>
  </definedNames>
  <calcPr calcId="124519"/>
</workbook>
</file>

<file path=xl/calcChain.xml><?xml version="1.0" encoding="utf-8"?>
<calcChain xmlns="http://schemas.openxmlformats.org/spreadsheetml/2006/main">
  <c r="X7" i="1"/>
  <c r="B8"/>
  <c r="D8"/>
  <c r="L8"/>
  <c r="M8"/>
  <c r="S8"/>
  <c r="T8"/>
  <c r="V8"/>
  <c r="W8"/>
  <c r="W33" s="1"/>
  <c r="W36" s="1"/>
  <c r="X8"/>
  <c r="B9"/>
  <c r="D9" s="1"/>
  <c r="L9"/>
  <c r="M9" s="1"/>
  <c r="S9"/>
  <c r="V9"/>
  <c r="W9"/>
  <c r="X9"/>
  <c r="B10"/>
  <c r="D10"/>
  <c r="L10"/>
  <c r="M10"/>
  <c r="S10"/>
  <c r="T10"/>
  <c r="V10"/>
  <c r="W10"/>
  <c r="X10"/>
  <c r="B11"/>
  <c r="D11" s="1"/>
  <c r="L11"/>
  <c r="M11" s="1"/>
  <c r="S11"/>
  <c r="V11"/>
  <c r="W11"/>
  <c r="X11"/>
  <c r="B12"/>
  <c r="D12"/>
  <c r="L12"/>
  <c r="M12"/>
  <c r="S12"/>
  <c r="T12"/>
  <c r="V12"/>
  <c r="W12"/>
  <c r="X12"/>
  <c r="B13"/>
  <c r="D13" s="1"/>
  <c r="L13"/>
  <c r="M13" s="1"/>
  <c r="S13"/>
  <c r="V13"/>
  <c r="W13"/>
  <c r="X13"/>
  <c r="B14"/>
  <c r="D14"/>
  <c r="L14"/>
  <c r="M14"/>
  <c r="S14"/>
  <c r="T14"/>
  <c r="V14"/>
  <c r="W14"/>
  <c r="X14"/>
  <c r="B15"/>
  <c r="D15" s="1"/>
  <c r="L15"/>
  <c r="M15" s="1"/>
  <c r="S15"/>
  <c r="V15"/>
  <c r="W15"/>
  <c r="X15"/>
  <c r="B16"/>
  <c r="D16"/>
  <c r="L16"/>
  <c r="M16"/>
  <c r="S16"/>
  <c r="T16"/>
  <c r="V16"/>
  <c r="W16"/>
  <c r="X16"/>
  <c r="B17"/>
  <c r="D17" s="1"/>
  <c r="L17"/>
  <c r="M17" s="1"/>
  <c r="S17"/>
  <c r="V17"/>
  <c r="W17"/>
  <c r="X17"/>
  <c r="B18"/>
  <c r="D18"/>
  <c r="L18"/>
  <c r="M18"/>
  <c r="S18"/>
  <c r="T18"/>
  <c r="V18"/>
  <c r="W18"/>
  <c r="X18"/>
  <c r="B19"/>
  <c r="D19" s="1"/>
  <c r="L19"/>
  <c r="M19" s="1"/>
  <c r="S19"/>
  <c r="V19"/>
  <c r="W19"/>
  <c r="X19"/>
  <c r="B20"/>
  <c r="D20"/>
  <c r="L20"/>
  <c r="M20"/>
  <c r="S20"/>
  <c r="T20"/>
  <c r="V20"/>
  <c r="W20"/>
  <c r="X20"/>
  <c r="B21"/>
  <c r="D21" s="1"/>
  <c r="L21"/>
  <c r="M21" s="1"/>
  <c r="S21"/>
  <c r="V21"/>
  <c r="W21"/>
  <c r="X21"/>
  <c r="B22"/>
  <c r="D22"/>
  <c r="L22"/>
  <c r="M22"/>
  <c r="S22"/>
  <c r="T22"/>
  <c r="V22"/>
  <c r="W22"/>
  <c r="X22"/>
  <c r="B23"/>
  <c r="D23" s="1"/>
  <c r="L23"/>
  <c r="M23" s="1"/>
  <c r="S23"/>
  <c r="V23"/>
  <c r="W23"/>
  <c r="X23"/>
  <c r="B24"/>
  <c r="D24"/>
  <c r="L24"/>
  <c r="M24"/>
  <c r="S24"/>
  <c r="T24"/>
  <c r="V24"/>
  <c r="W24"/>
  <c r="X24"/>
  <c r="B25"/>
  <c r="D25" s="1"/>
  <c r="L25"/>
  <c r="M25" s="1"/>
  <c r="S25"/>
  <c r="V25"/>
  <c r="W25"/>
  <c r="X25"/>
  <c r="B26"/>
  <c r="D26"/>
  <c r="L26"/>
  <c r="M26"/>
  <c r="S26"/>
  <c r="T26"/>
  <c r="V26"/>
  <c r="W26"/>
  <c r="X26"/>
  <c r="B27"/>
  <c r="D27" s="1"/>
  <c r="L27"/>
  <c r="M27" s="1"/>
  <c r="S27"/>
  <c r="V27"/>
  <c r="W27"/>
  <c r="X27"/>
  <c r="B28"/>
  <c r="D28"/>
  <c r="L28"/>
  <c r="M28"/>
  <c r="S28"/>
  <c r="T28"/>
  <c r="V28"/>
  <c r="W28"/>
  <c r="X28"/>
  <c r="B29"/>
  <c r="D29" s="1"/>
  <c r="L29"/>
  <c r="M29" s="1"/>
  <c r="S29"/>
  <c r="V29"/>
  <c r="W29"/>
  <c r="X29"/>
  <c r="B30"/>
  <c r="D30"/>
  <c r="L30"/>
  <c r="M30"/>
  <c r="S30"/>
  <c r="T30"/>
  <c r="V30"/>
  <c r="W30"/>
  <c r="X30"/>
  <c r="B31"/>
  <c r="D31" s="1"/>
  <c r="L31"/>
  <c r="M31" s="1"/>
  <c r="S31"/>
  <c r="V31"/>
  <c r="W31"/>
  <c r="X31"/>
  <c r="B32"/>
  <c r="D32"/>
  <c r="L32"/>
  <c r="M32"/>
  <c r="S32"/>
  <c r="T32"/>
  <c r="V32"/>
  <c r="W32"/>
  <c r="X32"/>
  <c r="E33"/>
  <c r="B33" s="1"/>
  <c r="D33" s="1"/>
  <c r="F33"/>
  <c r="G33"/>
  <c r="H33"/>
  <c r="I33"/>
  <c r="J33"/>
  <c r="K33"/>
  <c r="N33"/>
  <c r="O33"/>
  <c r="P33"/>
  <c r="Q33"/>
  <c r="Q34" s="1"/>
  <c r="R33"/>
  <c r="S33"/>
  <c r="V33"/>
  <c r="X33"/>
  <c r="V36"/>
  <c r="X36"/>
  <c r="H38"/>
  <c r="R38"/>
  <c r="E40"/>
  <c r="R40"/>
  <c r="E38" l="1"/>
  <c r="L33"/>
  <c r="T31"/>
  <c r="T29"/>
  <c r="T27"/>
  <c r="T25"/>
  <c r="T23"/>
  <c r="T21"/>
  <c r="T19"/>
  <c r="T17"/>
  <c r="T15"/>
  <c r="T13"/>
  <c r="T11"/>
  <c r="T9"/>
  <c r="M33" l="1"/>
  <c r="T33"/>
</calcChain>
</file>

<file path=xl/sharedStrings.xml><?xml version="1.0" encoding="utf-8"?>
<sst xmlns="http://schemas.openxmlformats.org/spreadsheetml/2006/main" count="60" uniqueCount="55">
  <si>
    <t>%</t>
  </si>
  <si>
    <t>випадків</t>
  </si>
  <si>
    <t>або</t>
  </si>
  <si>
    <t>темп приросту з минулим тижнем</t>
  </si>
  <si>
    <t>минулий тиждень</t>
  </si>
  <si>
    <t>дорослі</t>
  </si>
  <si>
    <t>Всього</t>
  </si>
  <si>
    <t>м.Лебедин</t>
  </si>
  <si>
    <t>м.Глухів</t>
  </si>
  <si>
    <t>м.Охтирка</t>
  </si>
  <si>
    <t>м.Ромни</t>
  </si>
  <si>
    <t>м.Конотоп</t>
  </si>
  <si>
    <t>м.Шостка</t>
  </si>
  <si>
    <t>м.Суми</t>
  </si>
  <si>
    <t>Ямпільський</t>
  </si>
  <si>
    <t>Шосткинський</t>
  </si>
  <si>
    <t>Тростянецький</t>
  </si>
  <si>
    <t>Сумський</t>
  </si>
  <si>
    <t>С-Будський</t>
  </si>
  <si>
    <t>Роменський</t>
  </si>
  <si>
    <t>Путивльський</t>
  </si>
  <si>
    <t>Охтирський</t>
  </si>
  <si>
    <t>Недригайлівський</t>
  </si>
  <si>
    <t>Л-Долинський</t>
  </si>
  <si>
    <t>Лебединський</t>
  </si>
  <si>
    <t>Кролевецький</t>
  </si>
  <si>
    <t>Краснопільський</t>
  </si>
  <si>
    <t>Конотопський</t>
  </si>
  <si>
    <t>Глухівський</t>
  </si>
  <si>
    <t>В-Писарівський</t>
  </si>
  <si>
    <t>Буринський</t>
  </si>
  <si>
    <t>Білопільський</t>
  </si>
  <si>
    <t>5-14.</t>
  </si>
  <si>
    <t>0-4.</t>
  </si>
  <si>
    <t>в т.ч. діти</t>
  </si>
  <si>
    <t>всього</t>
  </si>
  <si>
    <t>15-17</t>
  </si>
  <si>
    <t>10-14</t>
  </si>
  <si>
    <t>5-9</t>
  </si>
  <si>
    <t>1-4</t>
  </si>
  <si>
    <t>до 1</t>
  </si>
  <si>
    <t>населення
на 01.01.17</t>
  </si>
  <si>
    <t>питома вага школярів від захворілих дітей</t>
  </si>
  <si>
    <t>питома вага школярів від всіх захворілих</t>
  </si>
  <si>
    <t>захворіло школярів</t>
  </si>
  <si>
    <t>Госпіталізовано</t>
  </si>
  <si>
    <t>Померло</t>
  </si>
  <si>
    <t>питома вага
 дітей</t>
  </si>
  <si>
    <t>всього
дітей</t>
  </si>
  <si>
    <t>у т.ч. на
грипо-
подібні
захворювання</t>
  </si>
  <si>
    <t xml:space="preserve">Всього захворіло </t>
  </si>
  <si>
    <t>Епід
поріг 07-й тиждень</t>
  </si>
  <si>
    <t>Показник 
на 100 000
населення</t>
  </si>
  <si>
    <t>Область</t>
  </si>
  <si>
    <r>
      <t xml:space="preserve">Число захворілих на грип та інші ГРВІ по Недригайлівському району та в Сумській області  за   </t>
    </r>
    <r>
      <rPr>
        <b/>
        <sz val="12"/>
        <rFont val="Arial Cyr"/>
        <charset val="204"/>
      </rPr>
      <t>07</t>
    </r>
    <r>
      <rPr>
        <sz val="12"/>
        <rFont val="Arial Cyr"/>
        <charset val="204"/>
      </rPr>
      <t xml:space="preserve"> </t>
    </r>
    <r>
      <rPr>
        <b/>
        <sz val="12"/>
        <rFont val="Arial Cyr"/>
        <charset val="204"/>
      </rPr>
      <t xml:space="preserve"> тиждень  (09.02 по 15.02).2018р.</t>
    </r>
    <r>
      <rPr>
        <sz val="12"/>
        <rFont val="Arial Cyr"/>
        <charset val="204"/>
      </rPr>
      <t xml:space="preserve"> 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</si>
</sst>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3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2"/>
      <name val="Times New Roman"/>
      <family val="1"/>
      <charset val="204"/>
    </font>
    <font>
      <b/>
      <sz val="11"/>
      <name val="Arial Cyr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Georgia"/>
      <family val="1"/>
      <charset val="204"/>
    </font>
    <font>
      <b/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Georgia"/>
      <family val="1"/>
      <charset val="204"/>
    </font>
    <font>
      <sz val="12"/>
      <name val="Georgia"/>
      <family val="1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164" fontId="3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0" fontId="5" fillId="0" borderId="0" xfId="0" applyFont="1"/>
    <xf numFmtId="0" fontId="6" fillId="0" borderId="0" xfId="0" applyFont="1"/>
    <xf numFmtId="49" fontId="6" fillId="0" borderId="0" xfId="0" applyNumberFormat="1" applyFont="1"/>
    <xf numFmtId="164" fontId="6" fillId="0" borderId="0" xfId="0" applyNumberFormat="1" applyFont="1"/>
    <xf numFmtId="0" fontId="7" fillId="0" borderId="0" xfId="0" applyFont="1" applyAlignment="1"/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0" borderId="0" xfId="0" applyNumberFormat="1" applyFont="1"/>
    <xf numFmtId="49" fontId="1" fillId="0" borderId="1" xfId="0" applyNumberFormat="1" applyFont="1" applyBorder="1" applyAlignment="1">
      <alignment horizontal="center"/>
    </xf>
    <xf numFmtId="0" fontId="0" fillId="0" borderId="0" xfId="0" applyFont="1"/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10" fillId="0" borderId="3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9" fillId="0" borderId="5" xfId="0" quotePrefix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13" fillId="0" borderId="0" xfId="0" applyFont="1"/>
    <xf numFmtId="49" fontId="13" fillId="0" borderId="1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164" fontId="14" fillId="0" borderId="9" xfId="0" applyNumberFormat="1" applyFont="1" applyBorder="1"/>
    <xf numFmtId="164" fontId="14" fillId="0" borderId="10" xfId="0" applyNumberFormat="1" applyFont="1" applyBorder="1"/>
    <xf numFmtId="0" fontId="14" fillId="0" borderId="11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164" fontId="14" fillId="0" borderId="11" xfId="0" applyNumberFormat="1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164" fontId="15" fillId="0" borderId="11" xfId="0" quotePrefix="1" applyNumberFormat="1" applyFont="1" applyFill="1" applyBorder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/>
    </xf>
    <xf numFmtId="165" fontId="15" fillId="0" borderId="7" xfId="0" applyNumberFormat="1" applyFont="1" applyFill="1" applyBorder="1" applyAlignment="1">
      <alignment horizontal="center"/>
    </xf>
    <xf numFmtId="0" fontId="15" fillId="0" borderId="16" xfId="0" applyFont="1" applyFill="1" applyBorder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164" fontId="10" fillId="0" borderId="1" xfId="0" applyNumberFormat="1" applyFont="1" applyBorder="1"/>
    <xf numFmtId="164" fontId="10" fillId="0" borderId="17" xfId="0" applyNumberFormat="1" applyFont="1" applyBorder="1"/>
    <xf numFmtId="0" fontId="2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164" fontId="9" fillId="0" borderId="18" xfId="0" quotePrefix="1" applyNumberFormat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/>
    </xf>
    <xf numFmtId="0" fontId="9" fillId="0" borderId="23" xfId="0" applyFont="1" applyFill="1" applyBorder="1"/>
    <xf numFmtId="49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7" fillId="0" borderId="1" xfId="1" quotePrefix="1" applyNumberFormat="1" applyFont="1" applyFill="1" applyBorder="1" applyAlignment="1">
      <alignment horizontal="center" vertical="center"/>
    </xf>
    <xf numFmtId="0" fontId="0" fillId="0" borderId="2" xfId="0" applyFont="1" applyBorder="1"/>
    <xf numFmtId="0" fontId="13" fillId="0" borderId="2" xfId="0" applyFont="1" applyBorder="1"/>
    <xf numFmtId="164" fontId="14" fillId="0" borderId="1" xfId="0" applyNumberFormat="1" applyFont="1" applyBorder="1"/>
    <xf numFmtId="164" fontId="14" fillId="0" borderId="17" xfId="0" applyNumberFormat="1" applyFont="1" applyBorder="1"/>
    <xf numFmtId="0" fontId="14" fillId="0" borderId="18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164" fontId="14" fillId="0" borderId="18" xfId="0" applyNumberFormat="1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164" fontId="15" fillId="0" borderId="18" xfId="0" quotePrefix="1" applyNumberFormat="1" applyFont="1" applyFill="1" applyBorder="1" applyAlignment="1">
      <alignment horizontal="center" vertical="center"/>
    </xf>
    <xf numFmtId="0" fontId="15" fillId="0" borderId="23" xfId="0" applyFont="1" applyFill="1" applyBorder="1"/>
    <xf numFmtId="0" fontId="10" fillId="0" borderId="22" xfId="0" applyFont="1" applyFill="1" applyBorder="1" applyAlignment="1">
      <alignment horizontal="center"/>
    </xf>
    <xf numFmtId="2" fontId="18" fillId="0" borderId="1" xfId="1" applyNumberFormat="1" applyFont="1" applyFill="1" applyBorder="1" applyAlignment="1">
      <alignment horizontal="center" vertical="center"/>
    </xf>
    <xf numFmtId="164" fontId="9" fillId="0" borderId="7" xfId="0" quotePrefix="1" applyNumberFormat="1" applyFont="1" applyFill="1" applyBorder="1" applyAlignment="1">
      <alignment horizontal="center" vertical="center"/>
    </xf>
    <xf numFmtId="164" fontId="15" fillId="0" borderId="7" xfId="0" quotePrefix="1" applyNumberFormat="1" applyFont="1" applyFill="1" applyBorder="1" applyAlignment="1">
      <alignment horizontal="center" vertical="center"/>
    </xf>
    <xf numFmtId="2" fontId="19" fillId="0" borderId="1" xfId="1" applyNumberFormat="1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left"/>
    </xf>
    <xf numFmtId="2" fontId="19" fillId="0" borderId="1" xfId="1" quotePrefix="1" applyNumberFormat="1" applyFont="1" applyFill="1" applyBorder="1" applyAlignment="1">
      <alignment horizontal="center" vertical="center"/>
    </xf>
    <xf numFmtId="2" fontId="18" fillId="0" borderId="1" xfId="1" quotePrefix="1" applyNumberFormat="1" applyFont="1" applyFill="1" applyBorder="1" applyAlignment="1">
      <alignment horizontal="center" vertical="center"/>
    </xf>
    <xf numFmtId="164" fontId="10" fillId="0" borderId="24" xfId="0" applyNumberFormat="1" applyFont="1" applyBorder="1"/>
    <xf numFmtId="164" fontId="10" fillId="0" borderId="25" xfId="0" applyNumberFormat="1" applyFont="1" applyBorder="1"/>
    <xf numFmtId="0" fontId="2" fillId="0" borderId="7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9" fillId="0" borderId="30" xfId="0" applyFont="1" applyFill="1" applyBorder="1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0" fillId="0" borderId="13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49" fontId="20" fillId="0" borderId="9" xfId="0" applyNumberFormat="1" applyFont="1" applyBorder="1" applyAlignment="1">
      <alignment horizontal="center" vertical="center"/>
    </xf>
    <xf numFmtId="49" fontId="20" fillId="0" borderId="36" xfId="0" applyNumberFormat="1" applyFont="1" applyBorder="1" applyAlignment="1">
      <alignment horizontal="center" vertical="center"/>
    </xf>
    <xf numFmtId="0" fontId="20" fillId="0" borderId="9" xfId="0" applyNumberFormat="1" applyFont="1" applyBorder="1" applyAlignment="1">
      <alignment horizontal="center" vertical="center" wrapText="1"/>
    </xf>
    <xf numFmtId="0" fontId="20" fillId="0" borderId="36" xfId="0" applyNumberFormat="1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2" fillId="0" borderId="50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1" fillId="0" borderId="44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/>
    </xf>
    <xf numFmtId="0" fontId="21" fillId="0" borderId="33" xfId="0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49" fontId="20" fillId="0" borderId="35" xfId="0" applyNumberFormat="1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0" fillId="0" borderId="16" xfId="0" applyFont="1" applyBorder="1" applyAlignment="1">
      <alignment horizontal="center" wrapText="1"/>
    </xf>
    <xf numFmtId="0" fontId="0" fillId="0" borderId="40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wrapText="1"/>
    </xf>
    <xf numFmtId="0" fontId="7" fillId="0" borderId="18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4" fillId="0" borderId="43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2:X49"/>
  <sheetViews>
    <sheetView tabSelected="1" zoomScale="64" zoomScaleNormal="64" workbookViewId="0">
      <selection activeCell="A2" sqref="A2:Q2"/>
    </sheetView>
  </sheetViews>
  <sheetFormatPr defaultColWidth="9.140625" defaultRowHeight="15.75"/>
  <cols>
    <col min="1" max="1" width="18.7109375" style="1" customWidth="1"/>
    <col min="2" max="2" width="11" style="5" customWidth="1"/>
    <col min="3" max="4" width="10.42578125" style="1" customWidth="1"/>
    <col min="5" max="5" width="9.7109375" style="4" customWidth="1"/>
    <col min="6" max="6" width="9.28515625" style="4" customWidth="1"/>
    <col min="7" max="11" width="9.28515625" style="1" bestFit="1" customWidth="1"/>
    <col min="12" max="12" width="9.28515625" style="3" bestFit="1" customWidth="1"/>
    <col min="13" max="13" width="10.85546875" style="3" bestFit="1" customWidth="1"/>
    <col min="14" max="17" width="9.28515625" style="1" bestFit="1" customWidth="1"/>
    <col min="18" max="19" width="11.140625" style="3" customWidth="1"/>
    <col min="20" max="20" width="10" style="3" customWidth="1"/>
    <col min="21" max="21" width="10.5703125" style="1" hidden="1" customWidth="1"/>
    <col min="22" max="23" width="6.28515625" style="2" customWidth="1"/>
    <col min="24" max="24" width="7.5703125" style="2" customWidth="1"/>
    <col min="25" max="16384" width="9.140625" style="1"/>
  </cols>
  <sheetData>
    <row r="2" spans="1:24">
      <c r="A2" s="129" t="s">
        <v>54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</row>
    <row r="3" spans="1:24" ht="16.5" thickBot="1">
      <c r="E3" s="117"/>
      <c r="F3" s="117"/>
      <c r="G3" s="6"/>
      <c r="H3" s="6"/>
      <c r="I3" s="6"/>
      <c r="J3" s="6"/>
      <c r="K3" s="6"/>
      <c r="L3" s="116"/>
      <c r="M3" s="116"/>
      <c r="N3" s="6"/>
      <c r="O3" s="6"/>
      <c r="P3" s="6"/>
      <c r="Q3" s="6"/>
    </row>
    <row r="4" spans="1:24" ht="12.95" customHeight="1">
      <c r="A4" s="130" t="s">
        <v>53</v>
      </c>
      <c r="B4" s="133" t="s">
        <v>52</v>
      </c>
      <c r="C4" s="126" t="s">
        <v>51</v>
      </c>
      <c r="D4" s="126" t="s">
        <v>0</v>
      </c>
      <c r="E4" s="126" t="s">
        <v>50</v>
      </c>
      <c r="F4" s="126" t="s">
        <v>49</v>
      </c>
      <c r="G4" s="144" t="s">
        <v>34</v>
      </c>
      <c r="H4" s="145"/>
      <c r="I4" s="145"/>
      <c r="J4" s="145"/>
      <c r="K4" s="146"/>
      <c r="L4" s="150" t="s">
        <v>48</v>
      </c>
      <c r="M4" s="153" t="s">
        <v>47</v>
      </c>
      <c r="N4" s="140" t="s">
        <v>46</v>
      </c>
      <c r="O4" s="141"/>
      <c r="P4" s="140" t="s">
        <v>45</v>
      </c>
      <c r="Q4" s="141"/>
      <c r="R4" s="163" t="s">
        <v>44</v>
      </c>
      <c r="S4" s="166" t="s">
        <v>43</v>
      </c>
      <c r="T4" s="155" t="s">
        <v>42</v>
      </c>
      <c r="U4" s="158" t="s">
        <v>41</v>
      </c>
    </row>
    <row r="5" spans="1:24" ht="12.95" customHeight="1">
      <c r="A5" s="131"/>
      <c r="B5" s="134"/>
      <c r="C5" s="127"/>
      <c r="D5" s="127"/>
      <c r="E5" s="127"/>
      <c r="F5" s="127"/>
      <c r="G5" s="147"/>
      <c r="H5" s="148"/>
      <c r="I5" s="148"/>
      <c r="J5" s="148"/>
      <c r="K5" s="149"/>
      <c r="L5" s="151"/>
      <c r="M5" s="143"/>
      <c r="N5" s="142"/>
      <c r="O5" s="143"/>
      <c r="P5" s="142"/>
      <c r="Q5" s="143"/>
      <c r="R5" s="164"/>
      <c r="S5" s="167"/>
      <c r="T5" s="156"/>
      <c r="U5" s="159"/>
    </row>
    <row r="6" spans="1:24" ht="12.95" customHeight="1">
      <c r="A6" s="131"/>
      <c r="B6" s="134"/>
      <c r="C6" s="127"/>
      <c r="D6" s="127"/>
      <c r="E6" s="127"/>
      <c r="F6" s="127"/>
      <c r="G6" s="120" t="s">
        <v>40</v>
      </c>
      <c r="H6" s="122" t="s">
        <v>39</v>
      </c>
      <c r="I6" s="124" t="s">
        <v>38</v>
      </c>
      <c r="J6" s="124" t="s">
        <v>37</v>
      </c>
      <c r="K6" s="136" t="s">
        <v>36</v>
      </c>
      <c r="L6" s="151"/>
      <c r="M6" s="143"/>
      <c r="N6" s="138" t="s">
        <v>35</v>
      </c>
      <c r="O6" s="161" t="s">
        <v>34</v>
      </c>
      <c r="P6" s="138" t="s">
        <v>35</v>
      </c>
      <c r="Q6" s="161" t="s">
        <v>34</v>
      </c>
      <c r="R6" s="164"/>
      <c r="S6" s="167"/>
      <c r="T6" s="156"/>
      <c r="U6" s="159"/>
    </row>
    <row r="7" spans="1:24" ht="63.6" customHeight="1" thickBot="1">
      <c r="A7" s="132"/>
      <c r="B7" s="135"/>
      <c r="C7" s="128"/>
      <c r="D7" s="128"/>
      <c r="E7" s="128"/>
      <c r="F7" s="128"/>
      <c r="G7" s="121"/>
      <c r="H7" s="123"/>
      <c r="I7" s="125"/>
      <c r="J7" s="125"/>
      <c r="K7" s="137"/>
      <c r="L7" s="152"/>
      <c r="M7" s="154"/>
      <c r="N7" s="139"/>
      <c r="O7" s="162"/>
      <c r="P7" s="139"/>
      <c r="Q7" s="162"/>
      <c r="R7" s="165"/>
      <c r="S7" s="168"/>
      <c r="T7" s="157"/>
      <c r="U7" s="160"/>
      <c r="V7" s="2" t="s">
        <v>33</v>
      </c>
      <c r="W7" s="2" t="s">
        <v>32</v>
      </c>
      <c r="X7" s="21" t="str">
        <f>K6</f>
        <v>15-17</v>
      </c>
    </row>
    <row r="8" spans="1:24" ht="18.75">
      <c r="A8" s="115" t="s">
        <v>31</v>
      </c>
      <c r="B8" s="74">
        <f t="shared" ref="B8:B33" si="0">E8*100/U8</f>
        <v>682.49139380353859</v>
      </c>
      <c r="C8" s="96">
        <v>685.95826099037026</v>
      </c>
      <c r="D8" s="97">
        <f t="shared" ref="D8:D33" si="1">(B8*100/C8)-100</f>
        <v>-0.50540497636494308</v>
      </c>
      <c r="E8" s="114">
        <v>341</v>
      </c>
      <c r="F8" s="113"/>
      <c r="G8" s="112">
        <v>5</v>
      </c>
      <c r="H8" s="111">
        <v>62</v>
      </c>
      <c r="I8" s="111">
        <v>78</v>
      </c>
      <c r="J8" s="111">
        <v>64</v>
      </c>
      <c r="K8" s="110">
        <v>26</v>
      </c>
      <c r="L8" s="109">
        <f t="shared" ref="L8:L32" si="2">SUM(G8:K8)</f>
        <v>235</v>
      </c>
      <c r="M8" s="108">
        <f t="shared" ref="M8:M33" si="3">L8*100/E8</f>
        <v>68.914956011730212</v>
      </c>
      <c r="N8" s="107"/>
      <c r="O8" s="106"/>
      <c r="P8" s="107">
        <v>12</v>
      </c>
      <c r="Q8" s="106">
        <v>7</v>
      </c>
      <c r="R8" s="105">
        <v>129</v>
      </c>
      <c r="S8" s="104">
        <f t="shared" ref="S8:S33" si="4">R8*100/E8</f>
        <v>37.829912023460409</v>
      </c>
      <c r="T8" s="103">
        <f t="shared" ref="T8:T33" si="5">R8*100/L8</f>
        <v>54.893617021276597</v>
      </c>
      <c r="U8" s="80">
        <v>49.963999999999999</v>
      </c>
      <c r="V8" s="58">
        <f t="shared" ref="V8:V32" si="6">G8+H8</f>
        <v>67</v>
      </c>
      <c r="W8" s="57">
        <f t="shared" ref="W8:W32" si="7">I8+J8</f>
        <v>142</v>
      </c>
      <c r="X8" s="21">
        <f t="shared" ref="X8:X33" si="8">K8</f>
        <v>26</v>
      </c>
    </row>
    <row r="9" spans="1:24" s="37" customFormat="1" ht="18.75">
      <c r="A9" s="94" t="s">
        <v>30</v>
      </c>
      <c r="B9" s="55">
        <f t="shared" si="0"/>
        <v>648.53471687406272</v>
      </c>
      <c r="C9" s="99">
        <v>628.541909205406</v>
      </c>
      <c r="D9" s="98">
        <f t="shared" si="1"/>
        <v>3.180823327108186</v>
      </c>
      <c r="E9" s="92">
        <v>160</v>
      </c>
      <c r="F9" s="91">
        <v>25</v>
      </c>
      <c r="G9" s="88">
        <v>1</v>
      </c>
      <c r="H9" s="90">
        <v>17</v>
      </c>
      <c r="I9" s="90">
        <v>32</v>
      </c>
      <c r="J9" s="90">
        <v>56</v>
      </c>
      <c r="K9" s="89">
        <v>22</v>
      </c>
      <c r="L9" s="88">
        <f t="shared" si="2"/>
        <v>128</v>
      </c>
      <c r="M9" s="87">
        <f t="shared" si="3"/>
        <v>80</v>
      </c>
      <c r="N9" s="86"/>
      <c r="O9" s="85"/>
      <c r="P9" s="86">
        <v>11</v>
      </c>
      <c r="Q9" s="85">
        <v>8</v>
      </c>
      <c r="R9" s="84">
        <v>81</v>
      </c>
      <c r="S9" s="83">
        <f t="shared" si="4"/>
        <v>50.625</v>
      </c>
      <c r="T9" s="82">
        <f t="shared" si="5"/>
        <v>63.28125</v>
      </c>
      <c r="U9" s="81">
        <v>24.670999999999999</v>
      </c>
      <c r="V9" s="40">
        <f t="shared" si="6"/>
        <v>18</v>
      </c>
      <c r="W9" s="39">
        <f t="shared" si="7"/>
        <v>88</v>
      </c>
      <c r="X9" s="38">
        <f t="shared" si="8"/>
        <v>22</v>
      </c>
    </row>
    <row r="10" spans="1:24" ht="18.75">
      <c r="A10" s="75" t="s">
        <v>29</v>
      </c>
      <c r="B10" s="74">
        <f t="shared" si="0"/>
        <v>607.32984293193715</v>
      </c>
      <c r="C10" s="96">
        <v>624.12987289041541</v>
      </c>
      <c r="D10" s="97">
        <f t="shared" si="1"/>
        <v>-2.6917522599383688</v>
      </c>
      <c r="E10" s="71">
        <v>116</v>
      </c>
      <c r="F10" s="70"/>
      <c r="G10" s="69">
        <v>1</v>
      </c>
      <c r="H10" s="68">
        <v>19</v>
      </c>
      <c r="I10" s="68">
        <v>22</v>
      </c>
      <c r="J10" s="68">
        <v>25</v>
      </c>
      <c r="K10" s="67">
        <v>11</v>
      </c>
      <c r="L10" s="66">
        <f t="shared" si="2"/>
        <v>78</v>
      </c>
      <c r="M10" s="65">
        <f t="shared" si="3"/>
        <v>67.241379310344826</v>
      </c>
      <c r="N10" s="64"/>
      <c r="O10" s="63"/>
      <c r="P10" s="64">
        <v>7</v>
      </c>
      <c r="Q10" s="63">
        <v>6</v>
      </c>
      <c r="R10" s="62">
        <v>37</v>
      </c>
      <c r="S10" s="61">
        <f t="shared" si="4"/>
        <v>31.896551724137932</v>
      </c>
      <c r="T10" s="60">
        <f t="shared" si="5"/>
        <v>47.435897435897438</v>
      </c>
      <c r="U10" s="80">
        <v>19.100000000000001</v>
      </c>
      <c r="V10" s="58">
        <f t="shared" si="6"/>
        <v>20</v>
      </c>
      <c r="W10" s="57">
        <f t="shared" si="7"/>
        <v>47</v>
      </c>
      <c r="X10" s="21">
        <f t="shared" si="8"/>
        <v>11</v>
      </c>
    </row>
    <row r="11" spans="1:24" s="37" customFormat="1" ht="18.75">
      <c r="A11" s="94" t="s">
        <v>28</v>
      </c>
      <c r="B11" s="55">
        <f t="shared" si="0"/>
        <v>374.01061146386013</v>
      </c>
      <c r="C11" s="99">
        <v>251.8</v>
      </c>
      <c r="D11" s="98">
        <f t="shared" si="1"/>
        <v>48.534794068252609</v>
      </c>
      <c r="E11" s="92">
        <v>86</v>
      </c>
      <c r="F11" s="91"/>
      <c r="G11" s="88">
        <v>3</v>
      </c>
      <c r="H11" s="90">
        <v>13</v>
      </c>
      <c r="I11" s="90">
        <v>15</v>
      </c>
      <c r="J11" s="90">
        <v>26</v>
      </c>
      <c r="K11" s="89">
        <v>15</v>
      </c>
      <c r="L11" s="88">
        <f t="shared" si="2"/>
        <v>72</v>
      </c>
      <c r="M11" s="87">
        <f t="shared" si="3"/>
        <v>83.720930232558146</v>
      </c>
      <c r="N11" s="86"/>
      <c r="O11" s="85"/>
      <c r="P11" s="86">
        <v>0</v>
      </c>
      <c r="Q11" s="85">
        <v>0</v>
      </c>
      <c r="R11" s="84">
        <v>52</v>
      </c>
      <c r="S11" s="83">
        <f t="shared" si="4"/>
        <v>60.465116279069768</v>
      </c>
      <c r="T11" s="82">
        <f t="shared" si="5"/>
        <v>72.222222222222229</v>
      </c>
      <c r="U11" s="81">
        <v>22.994</v>
      </c>
      <c r="V11" s="40">
        <f t="shared" si="6"/>
        <v>16</v>
      </c>
      <c r="W11" s="39">
        <f t="shared" si="7"/>
        <v>41</v>
      </c>
      <c r="X11" s="38">
        <f t="shared" si="8"/>
        <v>15</v>
      </c>
    </row>
    <row r="12" spans="1:24" ht="18.75">
      <c r="A12" s="75" t="s">
        <v>27</v>
      </c>
      <c r="B12" s="74">
        <f t="shared" si="0"/>
        <v>389.71432548105361</v>
      </c>
      <c r="C12" s="102">
        <v>669.64571241836961</v>
      </c>
      <c r="D12" s="97">
        <f t="shared" si="1"/>
        <v>-41.802908873464922</v>
      </c>
      <c r="E12" s="71">
        <v>112</v>
      </c>
      <c r="F12" s="70"/>
      <c r="G12" s="69">
        <v>1</v>
      </c>
      <c r="H12" s="68">
        <v>16</v>
      </c>
      <c r="I12" s="68">
        <v>30</v>
      </c>
      <c r="J12" s="68">
        <v>30</v>
      </c>
      <c r="K12" s="67">
        <v>11</v>
      </c>
      <c r="L12" s="66">
        <f t="shared" si="2"/>
        <v>88</v>
      </c>
      <c r="M12" s="65">
        <f t="shared" si="3"/>
        <v>78.571428571428569</v>
      </c>
      <c r="N12" s="64"/>
      <c r="O12" s="63"/>
      <c r="P12" s="64">
        <v>7</v>
      </c>
      <c r="Q12" s="63">
        <v>3</v>
      </c>
      <c r="R12" s="62">
        <v>38</v>
      </c>
      <c r="S12" s="61">
        <f t="shared" si="4"/>
        <v>33.928571428571431</v>
      </c>
      <c r="T12" s="60">
        <f t="shared" si="5"/>
        <v>43.18181818181818</v>
      </c>
      <c r="U12" s="80">
        <v>28.739000000000001</v>
      </c>
      <c r="V12" s="58">
        <f t="shared" si="6"/>
        <v>17</v>
      </c>
      <c r="W12" s="57">
        <f t="shared" si="7"/>
        <v>60</v>
      </c>
      <c r="X12" s="21">
        <f t="shared" si="8"/>
        <v>11</v>
      </c>
    </row>
    <row r="13" spans="1:24" ht="18.75">
      <c r="A13" s="75" t="s">
        <v>26</v>
      </c>
      <c r="B13" s="74">
        <f t="shared" si="0"/>
        <v>641.69997896065638</v>
      </c>
      <c r="C13" s="96">
        <v>1045.7838882900999</v>
      </c>
      <c r="D13" s="97">
        <f t="shared" si="1"/>
        <v>-38.639332069854078</v>
      </c>
      <c r="E13" s="71">
        <v>183</v>
      </c>
      <c r="F13" s="70"/>
      <c r="G13" s="69">
        <v>4</v>
      </c>
      <c r="H13" s="68">
        <v>32</v>
      </c>
      <c r="I13" s="68">
        <v>49</v>
      </c>
      <c r="J13" s="68">
        <v>31</v>
      </c>
      <c r="K13" s="67">
        <v>21</v>
      </c>
      <c r="L13" s="66">
        <f t="shared" si="2"/>
        <v>137</v>
      </c>
      <c r="M13" s="65">
        <f t="shared" si="3"/>
        <v>74.863387978142072</v>
      </c>
      <c r="N13" s="64"/>
      <c r="O13" s="63"/>
      <c r="P13" s="64">
        <v>10</v>
      </c>
      <c r="Q13" s="63">
        <v>2</v>
      </c>
      <c r="R13" s="62">
        <v>73</v>
      </c>
      <c r="S13" s="61">
        <f t="shared" si="4"/>
        <v>39.89071038251366</v>
      </c>
      <c r="T13" s="60">
        <f t="shared" si="5"/>
        <v>53.284671532846716</v>
      </c>
      <c r="U13" s="80">
        <v>28.518000000000001</v>
      </c>
      <c r="V13" s="58">
        <f t="shared" si="6"/>
        <v>36</v>
      </c>
      <c r="W13" s="57">
        <f t="shared" si="7"/>
        <v>80</v>
      </c>
      <c r="X13" s="21">
        <f t="shared" si="8"/>
        <v>21</v>
      </c>
    </row>
    <row r="14" spans="1:24" s="37" customFormat="1" ht="18.75">
      <c r="A14" s="94" t="s">
        <v>25</v>
      </c>
      <c r="B14" s="55">
        <f t="shared" si="0"/>
        <v>879.31760741364781</v>
      </c>
      <c r="C14" s="99">
        <v>801.22767827573114</v>
      </c>
      <c r="D14" s="98">
        <f t="shared" si="1"/>
        <v>9.7462845150293305</v>
      </c>
      <c r="E14" s="92">
        <v>334</v>
      </c>
      <c r="F14" s="91">
        <v>4</v>
      </c>
      <c r="G14" s="88">
        <v>12</v>
      </c>
      <c r="H14" s="90">
        <v>49</v>
      </c>
      <c r="I14" s="90">
        <v>57</v>
      </c>
      <c r="J14" s="90">
        <v>46</v>
      </c>
      <c r="K14" s="89">
        <v>39</v>
      </c>
      <c r="L14" s="88">
        <f t="shared" si="2"/>
        <v>203</v>
      </c>
      <c r="M14" s="87">
        <f t="shared" si="3"/>
        <v>60.778443113772454</v>
      </c>
      <c r="N14" s="86"/>
      <c r="O14" s="85"/>
      <c r="P14" s="86">
        <v>17</v>
      </c>
      <c r="Q14" s="85">
        <v>14</v>
      </c>
      <c r="R14" s="84">
        <v>116</v>
      </c>
      <c r="S14" s="83">
        <f t="shared" si="4"/>
        <v>34.730538922155688</v>
      </c>
      <c r="T14" s="82">
        <f t="shared" si="5"/>
        <v>57.142857142857146</v>
      </c>
      <c r="U14" s="81">
        <v>37.984000000000002</v>
      </c>
      <c r="V14" s="40">
        <f t="shared" si="6"/>
        <v>61</v>
      </c>
      <c r="W14" s="39">
        <f t="shared" si="7"/>
        <v>103</v>
      </c>
      <c r="X14" s="38">
        <f t="shared" si="8"/>
        <v>39</v>
      </c>
    </row>
    <row r="15" spans="1:24" ht="18.75">
      <c r="A15" s="75" t="s">
        <v>24</v>
      </c>
      <c r="B15" s="74">
        <f t="shared" si="0"/>
        <v>613.90157280568235</v>
      </c>
      <c r="C15" s="96">
        <v>668.65731449028897</v>
      </c>
      <c r="D15" s="97">
        <f t="shared" si="1"/>
        <v>-8.1889094006765504</v>
      </c>
      <c r="E15" s="71">
        <v>121</v>
      </c>
      <c r="F15" s="70"/>
      <c r="G15" s="69">
        <v>1</v>
      </c>
      <c r="H15" s="68">
        <v>15</v>
      </c>
      <c r="I15" s="68">
        <v>32</v>
      </c>
      <c r="J15" s="68">
        <v>22</v>
      </c>
      <c r="K15" s="67">
        <v>17</v>
      </c>
      <c r="L15" s="66">
        <f t="shared" si="2"/>
        <v>87</v>
      </c>
      <c r="M15" s="65">
        <f t="shared" si="3"/>
        <v>71.900826446280988</v>
      </c>
      <c r="N15" s="64"/>
      <c r="O15" s="63"/>
      <c r="P15" s="64">
        <v>0</v>
      </c>
      <c r="Q15" s="63">
        <v>0</v>
      </c>
      <c r="R15" s="62">
        <v>47</v>
      </c>
      <c r="S15" s="61">
        <f t="shared" si="4"/>
        <v>38.84297520661157</v>
      </c>
      <c r="T15" s="60">
        <f t="shared" si="5"/>
        <v>54.022988505747129</v>
      </c>
      <c r="U15" s="80">
        <v>19.71</v>
      </c>
      <c r="V15" s="58">
        <f t="shared" si="6"/>
        <v>16</v>
      </c>
      <c r="W15" s="57">
        <f t="shared" si="7"/>
        <v>54</v>
      </c>
      <c r="X15" s="21">
        <f t="shared" si="8"/>
        <v>17</v>
      </c>
    </row>
    <row r="16" spans="1:24" ht="18.75">
      <c r="A16" s="75" t="s">
        <v>23</v>
      </c>
      <c r="B16" s="74">
        <f t="shared" si="0"/>
        <v>474.26196312480022</v>
      </c>
      <c r="C16" s="96">
        <v>632.98253264889161</v>
      </c>
      <c r="D16" s="97">
        <f t="shared" si="1"/>
        <v>-25.075031511514382</v>
      </c>
      <c r="E16" s="71">
        <v>89</v>
      </c>
      <c r="F16" s="70"/>
      <c r="G16" s="69">
        <v>1</v>
      </c>
      <c r="H16" s="68">
        <v>8</v>
      </c>
      <c r="I16" s="68">
        <v>17</v>
      </c>
      <c r="J16" s="68">
        <v>21</v>
      </c>
      <c r="K16" s="67">
        <v>10</v>
      </c>
      <c r="L16" s="66">
        <f t="shared" si="2"/>
        <v>57</v>
      </c>
      <c r="M16" s="65">
        <f t="shared" si="3"/>
        <v>64.044943820224717</v>
      </c>
      <c r="N16" s="64"/>
      <c r="O16" s="63"/>
      <c r="P16" s="64">
        <v>14</v>
      </c>
      <c r="Q16" s="63">
        <v>10</v>
      </c>
      <c r="R16" s="62">
        <v>30</v>
      </c>
      <c r="S16" s="61">
        <f t="shared" si="4"/>
        <v>33.707865168539328</v>
      </c>
      <c r="T16" s="60">
        <f t="shared" si="5"/>
        <v>52.631578947368418</v>
      </c>
      <c r="U16" s="80">
        <v>18.765999999999998</v>
      </c>
      <c r="V16" s="58">
        <f t="shared" si="6"/>
        <v>9</v>
      </c>
      <c r="W16" s="57">
        <f t="shared" si="7"/>
        <v>38</v>
      </c>
      <c r="X16" s="21">
        <f t="shared" si="8"/>
        <v>10</v>
      </c>
    </row>
    <row r="17" spans="1:24" ht="18.75">
      <c r="A17" s="75" t="s">
        <v>22</v>
      </c>
      <c r="B17" s="74">
        <f t="shared" si="0"/>
        <v>456.15188624969181</v>
      </c>
      <c r="C17" s="96">
        <v>730.13240327297717</v>
      </c>
      <c r="D17" s="97">
        <f t="shared" si="1"/>
        <v>-37.524771643486602</v>
      </c>
      <c r="E17" s="71">
        <v>111</v>
      </c>
      <c r="F17" s="70">
        <v>3</v>
      </c>
      <c r="G17" s="69">
        <v>2</v>
      </c>
      <c r="H17" s="68">
        <v>12</v>
      </c>
      <c r="I17" s="68">
        <v>24</v>
      </c>
      <c r="J17" s="68">
        <v>17</v>
      </c>
      <c r="K17" s="67">
        <v>10</v>
      </c>
      <c r="L17" s="66">
        <f t="shared" si="2"/>
        <v>65</v>
      </c>
      <c r="M17" s="65">
        <f t="shared" si="3"/>
        <v>58.558558558558559</v>
      </c>
      <c r="N17" s="64"/>
      <c r="O17" s="63"/>
      <c r="P17" s="64">
        <v>14</v>
      </c>
      <c r="Q17" s="63">
        <v>10</v>
      </c>
      <c r="R17" s="62">
        <v>43</v>
      </c>
      <c r="S17" s="61">
        <f t="shared" si="4"/>
        <v>38.738738738738739</v>
      </c>
      <c r="T17" s="60">
        <f t="shared" si="5"/>
        <v>66.15384615384616</v>
      </c>
      <c r="U17" s="80">
        <v>24.334</v>
      </c>
      <c r="V17" s="58">
        <f t="shared" si="6"/>
        <v>14</v>
      </c>
      <c r="W17" s="57">
        <f t="shared" si="7"/>
        <v>41</v>
      </c>
      <c r="X17" s="21">
        <f t="shared" si="8"/>
        <v>10</v>
      </c>
    </row>
    <row r="18" spans="1:24" ht="18.75">
      <c r="A18" s="75" t="s">
        <v>21</v>
      </c>
      <c r="B18" s="74">
        <f t="shared" si="0"/>
        <v>560.24558710667691</v>
      </c>
      <c r="C18" s="96">
        <v>894.57289404366861</v>
      </c>
      <c r="D18" s="97">
        <f t="shared" si="1"/>
        <v>-37.372841180751394</v>
      </c>
      <c r="E18" s="71">
        <v>146</v>
      </c>
      <c r="F18" s="70"/>
      <c r="G18" s="69">
        <v>3</v>
      </c>
      <c r="H18" s="68">
        <v>13</v>
      </c>
      <c r="I18" s="68">
        <v>31</v>
      </c>
      <c r="J18" s="68">
        <v>37</v>
      </c>
      <c r="K18" s="67">
        <v>23</v>
      </c>
      <c r="L18" s="66">
        <f t="shared" si="2"/>
        <v>107</v>
      </c>
      <c r="M18" s="65">
        <f t="shared" si="3"/>
        <v>73.287671232876718</v>
      </c>
      <c r="N18" s="64"/>
      <c r="O18" s="63"/>
      <c r="P18" s="64">
        <v>5</v>
      </c>
      <c r="Q18" s="63">
        <v>2</v>
      </c>
      <c r="R18" s="62">
        <v>71</v>
      </c>
      <c r="S18" s="61">
        <f t="shared" si="4"/>
        <v>48.630136986301373</v>
      </c>
      <c r="T18" s="60">
        <f t="shared" si="5"/>
        <v>66.355140186915889</v>
      </c>
      <c r="U18" s="80">
        <v>26.06</v>
      </c>
      <c r="V18" s="58">
        <f t="shared" si="6"/>
        <v>16</v>
      </c>
      <c r="W18" s="57">
        <f t="shared" si="7"/>
        <v>68</v>
      </c>
      <c r="X18" s="21">
        <f t="shared" si="8"/>
        <v>23</v>
      </c>
    </row>
    <row r="19" spans="1:24" s="37" customFormat="1" ht="18.75">
      <c r="A19" s="94" t="s">
        <v>20</v>
      </c>
      <c r="B19" s="55">
        <f t="shared" si="0"/>
        <v>723.47851377881193</v>
      </c>
      <c r="C19" s="101">
        <v>499.50472739026822</v>
      </c>
      <c r="D19" s="98">
        <f t="shared" si="1"/>
        <v>44.839172505678931</v>
      </c>
      <c r="E19" s="92">
        <v>199</v>
      </c>
      <c r="F19" s="91"/>
      <c r="G19" s="88">
        <v>5</v>
      </c>
      <c r="H19" s="90">
        <v>34</v>
      </c>
      <c r="I19" s="90">
        <v>41</v>
      </c>
      <c r="J19" s="90">
        <v>24</v>
      </c>
      <c r="K19" s="89">
        <v>28</v>
      </c>
      <c r="L19" s="88">
        <f t="shared" si="2"/>
        <v>132</v>
      </c>
      <c r="M19" s="87">
        <f t="shared" si="3"/>
        <v>66.331658291457288</v>
      </c>
      <c r="N19" s="86"/>
      <c r="O19" s="85"/>
      <c r="P19" s="86">
        <v>9</v>
      </c>
      <c r="Q19" s="85">
        <v>9</v>
      </c>
      <c r="R19" s="84">
        <v>54</v>
      </c>
      <c r="S19" s="83">
        <f t="shared" si="4"/>
        <v>27.1356783919598</v>
      </c>
      <c r="T19" s="82">
        <f t="shared" si="5"/>
        <v>40.909090909090907</v>
      </c>
      <c r="U19" s="81">
        <v>27.506</v>
      </c>
      <c r="V19" s="40">
        <f t="shared" si="6"/>
        <v>39</v>
      </c>
      <c r="W19" s="39">
        <f t="shared" si="7"/>
        <v>65</v>
      </c>
      <c r="X19" s="38">
        <f t="shared" si="8"/>
        <v>28</v>
      </c>
    </row>
    <row r="20" spans="1:24" ht="18.75">
      <c r="A20" s="75" t="s">
        <v>19</v>
      </c>
      <c r="B20" s="74">
        <f t="shared" si="0"/>
        <v>688.03848144427195</v>
      </c>
      <c r="C20" s="96">
        <v>1000.2570684549121</v>
      </c>
      <c r="D20" s="97">
        <f t="shared" si="1"/>
        <v>-31.213834608829245</v>
      </c>
      <c r="E20" s="71">
        <v>226</v>
      </c>
      <c r="F20" s="70"/>
      <c r="G20" s="68">
        <v>1</v>
      </c>
      <c r="H20" s="68">
        <v>24</v>
      </c>
      <c r="I20" s="68">
        <v>52</v>
      </c>
      <c r="J20" s="67">
        <v>49</v>
      </c>
      <c r="K20" s="67">
        <v>25</v>
      </c>
      <c r="L20" s="66">
        <f t="shared" si="2"/>
        <v>151</v>
      </c>
      <c r="M20" s="65">
        <f t="shared" si="3"/>
        <v>66.814159292035399</v>
      </c>
      <c r="N20" s="64"/>
      <c r="O20" s="63"/>
      <c r="P20" s="64">
        <v>4</v>
      </c>
      <c r="Q20" s="63">
        <v>1</v>
      </c>
      <c r="R20" s="62">
        <v>116</v>
      </c>
      <c r="S20" s="61">
        <f t="shared" si="4"/>
        <v>51.327433628318587</v>
      </c>
      <c r="T20" s="60">
        <f t="shared" si="5"/>
        <v>76.821192052980138</v>
      </c>
      <c r="U20" s="80">
        <v>32.847000000000001</v>
      </c>
      <c r="V20" s="58">
        <f t="shared" si="6"/>
        <v>25</v>
      </c>
      <c r="W20" s="57">
        <f t="shared" si="7"/>
        <v>101</v>
      </c>
      <c r="X20" s="21">
        <f t="shared" si="8"/>
        <v>25</v>
      </c>
    </row>
    <row r="21" spans="1:24" s="37" customFormat="1" ht="18.75">
      <c r="A21" s="100" t="s">
        <v>18</v>
      </c>
      <c r="B21" s="55">
        <f t="shared" si="0"/>
        <v>771.61431435688678</v>
      </c>
      <c r="C21" s="99">
        <v>563.22237201316557</v>
      </c>
      <c r="D21" s="98">
        <f t="shared" si="1"/>
        <v>36.999940467359465</v>
      </c>
      <c r="E21" s="92">
        <v>127</v>
      </c>
      <c r="F21" s="91"/>
      <c r="G21" s="88">
        <v>1</v>
      </c>
      <c r="H21" s="90">
        <v>10</v>
      </c>
      <c r="I21" s="90">
        <v>34</v>
      </c>
      <c r="J21" s="90">
        <v>42</v>
      </c>
      <c r="K21" s="89">
        <v>16</v>
      </c>
      <c r="L21" s="88">
        <f t="shared" si="2"/>
        <v>103</v>
      </c>
      <c r="M21" s="87">
        <f t="shared" si="3"/>
        <v>81.102362204724415</v>
      </c>
      <c r="N21" s="86"/>
      <c r="O21" s="85"/>
      <c r="P21" s="86">
        <v>3</v>
      </c>
      <c r="Q21" s="85">
        <v>3</v>
      </c>
      <c r="R21" s="84">
        <v>80</v>
      </c>
      <c r="S21" s="83">
        <f t="shared" si="4"/>
        <v>62.99212598425197</v>
      </c>
      <c r="T21" s="82">
        <f t="shared" si="5"/>
        <v>77.669902912621353</v>
      </c>
      <c r="U21" s="81">
        <v>16.459</v>
      </c>
      <c r="V21" s="40">
        <f t="shared" si="6"/>
        <v>11</v>
      </c>
      <c r="W21" s="39">
        <f t="shared" si="7"/>
        <v>76</v>
      </c>
      <c r="X21" s="38">
        <f t="shared" si="8"/>
        <v>16</v>
      </c>
    </row>
    <row r="22" spans="1:24" ht="18.75">
      <c r="A22" s="75" t="s">
        <v>17</v>
      </c>
      <c r="B22" s="74">
        <f t="shared" si="0"/>
        <v>413.53085637328684</v>
      </c>
      <c r="C22" s="96">
        <v>794.86733828174488</v>
      </c>
      <c r="D22" s="97">
        <f t="shared" si="1"/>
        <v>-47.974858639026301</v>
      </c>
      <c r="E22" s="71">
        <v>261</v>
      </c>
      <c r="F22" s="70"/>
      <c r="G22" s="69">
        <v>1</v>
      </c>
      <c r="H22" s="68">
        <v>25</v>
      </c>
      <c r="I22" s="68">
        <v>72</v>
      </c>
      <c r="J22" s="68">
        <v>53</v>
      </c>
      <c r="K22" s="67">
        <v>38</v>
      </c>
      <c r="L22" s="66">
        <f t="shared" si="2"/>
        <v>189</v>
      </c>
      <c r="M22" s="65">
        <f t="shared" si="3"/>
        <v>72.41379310344827</v>
      </c>
      <c r="N22" s="64"/>
      <c r="O22" s="63"/>
      <c r="P22" s="64">
        <v>1</v>
      </c>
      <c r="Q22" s="63">
        <v>1</v>
      </c>
      <c r="R22" s="62">
        <v>139</v>
      </c>
      <c r="S22" s="61">
        <f t="shared" si="4"/>
        <v>53.256704980842912</v>
      </c>
      <c r="T22" s="60">
        <f t="shared" si="5"/>
        <v>73.544973544973544</v>
      </c>
      <c r="U22" s="80">
        <v>63.115000000000002</v>
      </c>
      <c r="V22" s="58">
        <f t="shared" si="6"/>
        <v>26</v>
      </c>
      <c r="W22" s="57">
        <f t="shared" si="7"/>
        <v>125</v>
      </c>
      <c r="X22" s="21">
        <f t="shared" si="8"/>
        <v>38</v>
      </c>
    </row>
    <row r="23" spans="1:24" ht="18.75">
      <c r="A23" s="75" t="s">
        <v>16</v>
      </c>
      <c r="B23" s="74">
        <f t="shared" si="0"/>
        <v>832.42748440986327</v>
      </c>
      <c r="C23" s="96">
        <v>927.55641730018556</v>
      </c>
      <c r="D23" s="97">
        <f t="shared" si="1"/>
        <v>-10.255864884985826</v>
      </c>
      <c r="E23" s="71">
        <v>291</v>
      </c>
      <c r="F23" s="70"/>
      <c r="G23" s="69">
        <v>16</v>
      </c>
      <c r="H23" s="68">
        <v>43</v>
      </c>
      <c r="I23" s="68">
        <v>63</v>
      </c>
      <c r="J23" s="68">
        <v>55</v>
      </c>
      <c r="K23" s="67">
        <v>21</v>
      </c>
      <c r="L23" s="66">
        <f t="shared" si="2"/>
        <v>198</v>
      </c>
      <c r="M23" s="65">
        <f t="shared" si="3"/>
        <v>68.041237113402062</v>
      </c>
      <c r="N23" s="64"/>
      <c r="O23" s="63"/>
      <c r="P23" s="64">
        <v>11</v>
      </c>
      <c r="Q23" s="63">
        <v>3</v>
      </c>
      <c r="R23" s="62">
        <v>105</v>
      </c>
      <c r="S23" s="61">
        <f t="shared" si="4"/>
        <v>36.082474226804123</v>
      </c>
      <c r="T23" s="60">
        <f t="shared" si="5"/>
        <v>53.030303030303031</v>
      </c>
      <c r="U23" s="80">
        <v>34.957999999999998</v>
      </c>
      <c r="V23" s="58">
        <f t="shared" si="6"/>
        <v>59</v>
      </c>
      <c r="W23" s="57">
        <f t="shared" si="7"/>
        <v>118</v>
      </c>
      <c r="X23" s="21">
        <f t="shared" si="8"/>
        <v>21</v>
      </c>
    </row>
    <row r="24" spans="1:24" ht="18.75">
      <c r="A24" s="75" t="s">
        <v>15</v>
      </c>
      <c r="B24" s="74">
        <f t="shared" si="0"/>
        <v>851.64037549598368</v>
      </c>
      <c r="C24" s="96">
        <v>1055.9200666853253</v>
      </c>
      <c r="D24" s="97">
        <f t="shared" si="1"/>
        <v>-19.346132120644612</v>
      </c>
      <c r="E24" s="71">
        <v>176</v>
      </c>
      <c r="F24" s="70"/>
      <c r="G24" s="69">
        <v>1</v>
      </c>
      <c r="H24" s="68">
        <v>11</v>
      </c>
      <c r="I24" s="68">
        <v>37</v>
      </c>
      <c r="J24" s="68">
        <v>51</v>
      </c>
      <c r="K24" s="67">
        <v>31</v>
      </c>
      <c r="L24" s="66">
        <f t="shared" si="2"/>
        <v>131</v>
      </c>
      <c r="M24" s="65">
        <f t="shared" si="3"/>
        <v>74.431818181818187</v>
      </c>
      <c r="N24" s="64"/>
      <c r="O24" s="63"/>
      <c r="P24" s="64">
        <v>1</v>
      </c>
      <c r="Q24" s="63">
        <v>1</v>
      </c>
      <c r="R24" s="62">
        <v>110</v>
      </c>
      <c r="S24" s="61">
        <f t="shared" si="4"/>
        <v>62.5</v>
      </c>
      <c r="T24" s="60">
        <f t="shared" si="5"/>
        <v>83.969465648854964</v>
      </c>
      <c r="U24" s="80">
        <v>20.666</v>
      </c>
      <c r="V24" s="58">
        <f t="shared" si="6"/>
        <v>12</v>
      </c>
      <c r="W24" s="57">
        <f t="shared" si="7"/>
        <v>88</v>
      </c>
      <c r="X24" s="21">
        <f t="shared" si="8"/>
        <v>31</v>
      </c>
    </row>
    <row r="25" spans="1:24" ht="18.75">
      <c r="A25" s="75" t="s">
        <v>14</v>
      </c>
      <c r="B25" s="74">
        <f t="shared" si="0"/>
        <v>243.39068401174993</v>
      </c>
      <c r="C25" s="96">
        <v>616.29999723351591</v>
      </c>
      <c r="D25" s="72">
        <f t="shared" si="1"/>
        <v>-60.507758379961629</v>
      </c>
      <c r="E25" s="71">
        <v>58</v>
      </c>
      <c r="F25" s="70"/>
      <c r="G25" s="69">
        <v>1</v>
      </c>
      <c r="H25" s="68">
        <v>5</v>
      </c>
      <c r="I25" s="68">
        <v>16</v>
      </c>
      <c r="J25" s="68">
        <v>14</v>
      </c>
      <c r="K25" s="67">
        <v>6</v>
      </c>
      <c r="L25" s="66">
        <f t="shared" si="2"/>
        <v>42</v>
      </c>
      <c r="M25" s="65">
        <f t="shared" si="3"/>
        <v>72.41379310344827</v>
      </c>
      <c r="N25" s="64"/>
      <c r="O25" s="63"/>
      <c r="P25" s="64">
        <v>0</v>
      </c>
      <c r="Q25" s="63">
        <v>0</v>
      </c>
      <c r="R25" s="62">
        <v>33</v>
      </c>
      <c r="S25" s="61">
        <f t="shared" si="4"/>
        <v>56.896551724137929</v>
      </c>
      <c r="T25" s="60">
        <f t="shared" si="5"/>
        <v>78.571428571428569</v>
      </c>
      <c r="U25" s="80">
        <v>23.83</v>
      </c>
      <c r="V25" s="58">
        <f t="shared" si="6"/>
        <v>6</v>
      </c>
      <c r="W25" s="57">
        <f t="shared" si="7"/>
        <v>30</v>
      </c>
      <c r="X25" s="21">
        <f t="shared" si="8"/>
        <v>6</v>
      </c>
    </row>
    <row r="26" spans="1:24" ht="18.75">
      <c r="A26" s="75" t="s">
        <v>13</v>
      </c>
      <c r="B26" s="74">
        <f t="shared" si="0"/>
        <v>949.31743292013186</v>
      </c>
      <c r="C26" s="73">
        <v>980.94711407033003</v>
      </c>
      <c r="D26" s="72">
        <f t="shared" si="1"/>
        <v>-3.2244022839268496</v>
      </c>
      <c r="E26" s="95">
        <v>2541</v>
      </c>
      <c r="F26" s="70">
        <v>26</v>
      </c>
      <c r="G26" s="69">
        <v>28</v>
      </c>
      <c r="H26" s="68">
        <v>526</v>
      </c>
      <c r="I26" s="68">
        <v>514</v>
      </c>
      <c r="J26" s="68">
        <v>343</v>
      </c>
      <c r="K26" s="67">
        <v>207</v>
      </c>
      <c r="L26" s="66">
        <f t="shared" si="2"/>
        <v>1618</v>
      </c>
      <c r="M26" s="65">
        <f t="shared" si="3"/>
        <v>63.675718221172765</v>
      </c>
      <c r="N26" s="64"/>
      <c r="O26" s="63"/>
      <c r="P26" s="64">
        <v>152</v>
      </c>
      <c r="Q26" s="63">
        <v>137</v>
      </c>
      <c r="R26" s="62">
        <v>660</v>
      </c>
      <c r="S26" s="61">
        <f t="shared" si="4"/>
        <v>25.974025974025974</v>
      </c>
      <c r="T26" s="60">
        <f t="shared" si="5"/>
        <v>40.791100123609397</v>
      </c>
      <c r="U26" s="80">
        <v>267.666</v>
      </c>
      <c r="V26" s="58">
        <f t="shared" si="6"/>
        <v>554</v>
      </c>
      <c r="W26" s="57">
        <f t="shared" si="7"/>
        <v>857</v>
      </c>
      <c r="X26" s="21">
        <f t="shared" si="8"/>
        <v>207</v>
      </c>
    </row>
    <row r="27" spans="1:24" ht="18.75">
      <c r="A27" s="75" t="s">
        <v>12</v>
      </c>
      <c r="B27" s="74">
        <f t="shared" si="0"/>
        <v>667.60548688259541</v>
      </c>
      <c r="C27" s="73">
        <v>993.90172512967979</v>
      </c>
      <c r="D27" s="72">
        <f t="shared" si="1"/>
        <v>-32.829829146791212</v>
      </c>
      <c r="E27" s="71">
        <v>512</v>
      </c>
      <c r="F27" s="70"/>
      <c r="G27" s="69">
        <v>13</v>
      </c>
      <c r="H27" s="68">
        <v>94</v>
      </c>
      <c r="I27" s="68">
        <v>107</v>
      </c>
      <c r="J27" s="68">
        <v>50</v>
      </c>
      <c r="K27" s="67">
        <v>39</v>
      </c>
      <c r="L27" s="66">
        <f t="shared" si="2"/>
        <v>303</v>
      </c>
      <c r="M27" s="65">
        <f t="shared" si="3"/>
        <v>59.1796875</v>
      </c>
      <c r="N27" s="64"/>
      <c r="O27" s="63"/>
      <c r="P27" s="64">
        <v>12</v>
      </c>
      <c r="Q27" s="63">
        <v>8</v>
      </c>
      <c r="R27" s="62">
        <v>130</v>
      </c>
      <c r="S27" s="61">
        <f t="shared" si="4"/>
        <v>25.390625</v>
      </c>
      <c r="T27" s="60">
        <f t="shared" si="5"/>
        <v>42.904290429042902</v>
      </c>
      <c r="U27" s="80">
        <v>76.691999999999993</v>
      </c>
      <c r="V27" s="58">
        <f t="shared" si="6"/>
        <v>107</v>
      </c>
      <c r="W27" s="57">
        <f t="shared" si="7"/>
        <v>157</v>
      </c>
      <c r="X27" s="21">
        <f t="shared" si="8"/>
        <v>39</v>
      </c>
    </row>
    <row r="28" spans="1:24" s="37" customFormat="1" ht="18.75">
      <c r="A28" s="94" t="s">
        <v>11</v>
      </c>
      <c r="B28" s="55">
        <f t="shared" si="0"/>
        <v>1038.6606454455336</v>
      </c>
      <c r="C28" s="54">
        <v>834.48440059816312</v>
      </c>
      <c r="D28" s="93">
        <f t="shared" si="1"/>
        <v>24.467353098633808</v>
      </c>
      <c r="E28" s="92">
        <v>943</v>
      </c>
      <c r="F28" s="91"/>
      <c r="G28" s="88">
        <v>16</v>
      </c>
      <c r="H28" s="90">
        <v>173</v>
      </c>
      <c r="I28" s="90">
        <v>232</v>
      </c>
      <c r="J28" s="90">
        <v>174</v>
      </c>
      <c r="K28" s="89">
        <v>79</v>
      </c>
      <c r="L28" s="88">
        <f t="shared" si="2"/>
        <v>674</v>
      </c>
      <c r="M28" s="87">
        <f t="shared" si="3"/>
        <v>71.474019088016973</v>
      </c>
      <c r="N28" s="86"/>
      <c r="O28" s="85"/>
      <c r="P28" s="86">
        <v>47</v>
      </c>
      <c r="Q28" s="85">
        <v>23</v>
      </c>
      <c r="R28" s="84">
        <v>363</v>
      </c>
      <c r="S28" s="83">
        <f t="shared" si="4"/>
        <v>38.494167550371159</v>
      </c>
      <c r="T28" s="82">
        <f t="shared" si="5"/>
        <v>53.857566765578632</v>
      </c>
      <c r="U28" s="81">
        <v>90.79</v>
      </c>
      <c r="V28" s="40">
        <f t="shared" si="6"/>
        <v>189</v>
      </c>
      <c r="W28" s="39">
        <f t="shared" si="7"/>
        <v>406</v>
      </c>
      <c r="X28" s="38">
        <f t="shared" si="8"/>
        <v>79</v>
      </c>
    </row>
    <row r="29" spans="1:24" ht="18.75">
      <c r="A29" s="75" t="s">
        <v>10</v>
      </c>
      <c r="B29" s="74">
        <f t="shared" si="0"/>
        <v>618.0407856874765</v>
      </c>
      <c r="C29" s="73">
        <v>1018.1667494145046</v>
      </c>
      <c r="D29" s="72">
        <f t="shared" si="1"/>
        <v>-39.298667330976969</v>
      </c>
      <c r="E29" s="71">
        <v>247</v>
      </c>
      <c r="F29" s="70"/>
      <c r="G29" s="69">
        <v>3</v>
      </c>
      <c r="H29" s="68">
        <v>39</v>
      </c>
      <c r="I29" s="68">
        <v>38</v>
      </c>
      <c r="J29" s="68">
        <v>35</v>
      </c>
      <c r="K29" s="67">
        <v>9</v>
      </c>
      <c r="L29" s="66">
        <f t="shared" si="2"/>
        <v>124</v>
      </c>
      <c r="M29" s="65">
        <f t="shared" si="3"/>
        <v>50.202429149797574</v>
      </c>
      <c r="N29" s="64"/>
      <c r="O29" s="63"/>
      <c r="P29" s="64">
        <v>2</v>
      </c>
      <c r="Q29" s="63">
        <v>1</v>
      </c>
      <c r="R29" s="62">
        <v>63</v>
      </c>
      <c r="S29" s="61">
        <f t="shared" si="4"/>
        <v>25.506072874493928</v>
      </c>
      <c r="T29" s="60">
        <f t="shared" si="5"/>
        <v>50.806451612903224</v>
      </c>
      <c r="U29" s="80">
        <v>39.965000000000003</v>
      </c>
      <c r="V29" s="58">
        <f t="shared" si="6"/>
        <v>42</v>
      </c>
      <c r="W29" s="57">
        <f t="shared" si="7"/>
        <v>73</v>
      </c>
      <c r="X29" s="21">
        <f t="shared" si="8"/>
        <v>9</v>
      </c>
    </row>
    <row r="30" spans="1:24" s="22" customFormat="1" ht="18.75">
      <c r="A30" s="75" t="s">
        <v>9</v>
      </c>
      <c r="B30" s="74">
        <f t="shared" si="0"/>
        <v>609.89571407755875</v>
      </c>
      <c r="C30" s="79">
        <v>988.90116928248995</v>
      </c>
      <c r="D30" s="72">
        <f t="shared" si="1"/>
        <v>-38.325918400918013</v>
      </c>
      <c r="E30" s="71">
        <v>293</v>
      </c>
      <c r="F30" s="70">
        <v>2</v>
      </c>
      <c r="G30" s="69">
        <v>10</v>
      </c>
      <c r="H30" s="68">
        <v>65</v>
      </c>
      <c r="I30" s="68">
        <v>70</v>
      </c>
      <c r="J30" s="68">
        <v>39</v>
      </c>
      <c r="K30" s="67">
        <v>41</v>
      </c>
      <c r="L30" s="66">
        <f t="shared" si="2"/>
        <v>225</v>
      </c>
      <c r="M30" s="65">
        <f t="shared" si="3"/>
        <v>76.791808873720143</v>
      </c>
      <c r="N30" s="64"/>
      <c r="O30" s="63"/>
      <c r="P30" s="64">
        <v>18</v>
      </c>
      <c r="Q30" s="63">
        <v>9</v>
      </c>
      <c r="R30" s="62">
        <v>122</v>
      </c>
      <c r="S30" s="61">
        <f t="shared" si="4"/>
        <v>41.638225255972699</v>
      </c>
      <c r="T30" s="60">
        <f t="shared" si="5"/>
        <v>54.222222222222221</v>
      </c>
      <c r="U30" s="59">
        <v>48.040999999999997</v>
      </c>
      <c r="V30" s="78">
        <f t="shared" si="6"/>
        <v>75</v>
      </c>
      <c r="W30" s="77">
        <f t="shared" si="7"/>
        <v>109</v>
      </c>
      <c r="X30" s="76">
        <f t="shared" si="8"/>
        <v>41</v>
      </c>
    </row>
    <row r="31" spans="1:24" ht="18.75">
      <c r="A31" s="75" t="s">
        <v>8</v>
      </c>
      <c r="B31" s="74">
        <f t="shared" si="0"/>
        <v>645.59148910374927</v>
      </c>
      <c r="C31" s="73">
        <v>841.75388544822579</v>
      </c>
      <c r="D31" s="72">
        <f t="shared" si="1"/>
        <v>-23.304008420468648</v>
      </c>
      <c r="E31" s="71">
        <v>213</v>
      </c>
      <c r="F31" s="70">
        <v>13</v>
      </c>
      <c r="G31" s="69">
        <v>1</v>
      </c>
      <c r="H31" s="68">
        <v>21</v>
      </c>
      <c r="I31" s="68">
        <v>43</v>
      </c>
      <c r="J31" s="68">
        <v>50</v>
      </c>
      <c r="K31" s="67">
        <v>20</v>
      </c>
      <c r="L31" s="66">
        <f t="shared" si="2"/>
        <v>135</v>
      </c>
      <c r="M31" s="65">
        <f t="shared" si="3"/>
        <v>63.380281690140848</v>
      </c>
      <c r="N31" s="64"/>
      <c r="O31" s="63"/>
      <c r="P31" s="64">
        <v>6</v>
      </c>
      <c r="Q31" s="63">
        <v>1</v>
      </c>
      <c r="R31" s="62">
        <v>79</v>
      </c>
      <c r="S31" s="61">
        <f t="shared" si="4"/>
        <v>37.089201877934272</v>
      </c>
      <c r="T31" s="60">
        <f t="shared" si="5"/>
        <v>58.518518518518519</v>
      </c>
      <c r="U31" s="59">
        <v>32.993000000000002</v>
      </c>
      <c r="V31" s="58">
        <f t="shared" si="6"/>
        <v>22</v>
      </c>
      <c r="W31" s="57">
        <f t="shared" si="7"/>
        <v>93</v>
      </c>
      <c r="X31" s="21">
        <f t="shared" si="8"/>
        <v>20</v>
      </c>
    </row>
    <row r="32" spans="1:24" s="37" customFormat="1" ht="19.5" thickBot="1">
      <c r="A32" s="56" t="s">
        <v>7</v>
      </c>
      <c r="B32" s="55">
        <f t="shared" si="0"/>
        <v>643.0744349031537</v>
      </c>
      <c r="C32" s="54">
        <v>610.31756560398674</v>
      </c>
      <c r="D32" s="53">
        <f t="shared" si="1"/>
        <v>5.3671844209087851</v>
      </c>
      <c r="E32" s="52">
        <v>167</v>
      </c>
      <c r="F32" s="51"/>
      <c r="G32" s="48">
        <v>2</v>
      </c>
      <c r="H32" s="50">
        <v>21</v>
      </c>
      <c r="I32" s="50">
        <v>32</v>
      </c>
      <c r="J32" s="50">
        <v>30</v>
      </c>
      <c r="K32" s="49">
        <v>28</v>
      </c>
      <c r="L32" s="48">
        <f t="shared" si="2"/>
        <v>113</v>
      </c>
      <c r="M32" s="47">
        <f t="shared" si="3"/>
        <v>67.664670658682638</v>
      </c>
      <c r="N32" s="46"/>
      <c r="O32" s="45"/>
      <c r="P32" s="46">
        <v>8</v>
      </c>
      <c r="Q32" s="45">
        <v>4</v>
      </c>
      <c r="R32" s="44">
        <v>82</v>
      </c>
      <c r="S32" s="43">
        <f t="shared" si="4"/>
        <v>49.101796407185631</v>
      </c>
      <c r="T32" s="42">
        <f t="shared" si="5"/>
        <v>72.56637168141593</v>
      </c>
      <c r="U32" s="41">
        <v>25.969000000000001</v>
      </c>
      <c r="V32" s="40">
        <f t="shared" si="6"/>
        <v>23</v>
      </c>
      <c r="W32" s="39">
        <f t="shared" si="7"/>
        <v>62</v>
      </c>
      <c r="X32" s="38">
        <f t="shared" si="8"/>
        <v>28</v>
      </c>
    </row>
    <row r="33" spans="1:24" s="23" customFormat="1" ht="31.5" customHeight="1" thickBot="1">
      <c r="A33" s="36" t="s">
        <v>6</v>
      </c>
      <c r="B33" s="35">
        <f t="shared" si="0"/>
        <v>730.53884610604564</v>
      </c>
      <c r="C33" s="34">
        <v>867.43187666227823</v>
      </c>
      <c r="D33" s="33">
        <f t="shared" si="1"/>
        <v>-15.781415721424978</v>
      </c>
      <c r="E33" s="31">
        <f t="shared" ref="E33:L33" si="9">SUM(E8:E32)</f>
        <v>8053</v>
      </c>
      <c r="F33" s="31">
        <f t="shared" si="9"/>
        <v>73</v>
      </c>
      <c r="G33" s="31">
        <f t="shared" si="9"/>
        <v>133</v>
      </c>
      <c r="H33" s="31">
        <f t="shared" si="9"/>
        <v>1347</v>
      </c>
      <c r="I33" s="31">
        <f t="shared" si="9"/>
        <v>1738</v>
      </c>
      <c r="J33" s="31">
        <f t="shared" si="9"/>
        <v>1384</v>
      </c>
      <c r="K33" s="31">
        <f t="shared" si="9"/>
        <v>793</v>
      </c>
      <c r="L33" s="31">
        <f t="shared" si="9"/>
        <v>5395</v>
      </c>
      <c r="M33" s="32">
        <f t="shared" si="3"/>
        <v>66.993666956413762</v>
      </c>
      <c r="N33" s="31">
        <f>SUM(N8:N32)</f>
        <v>0</v>
      </c>
      <c r="O33" s="31">
        <f>SUM(O8:O32)</f>
        <v>0</v>
      </c>
      <c r="P33" s="31">
        <f>SUM(P8:P32)</f>
        <v>371</v>
      </c>
      <c r="Q33" s="31">
        <f>SUM(Q8:Q32)</f>
        <v>263</v>
      </c>
      <c r="R33" s="30">
        <f>SUM(R8:R32)</f>
        <v>2853</v>
      </c>
      <c r="S33" s="29">
        <f t="shared" si="4"/>
        <v>35.427790885384326</v>
      </c>
      <c r="T33" s="28">
        <f t="shared" si="5"/>
        <v>52.882298424467102</v>
      </c>
      <c r="U33" s="27">
        <v>1102.337</v>
      </c>
      <c r="V33" s="26">
        <f>SUM(V8:V32)</f>
        <v>1480</v>
      </c>
      <c r="W33" s="25">
        <f>SUM(W8:W32)</f>
        <v>3122</v>
      </c>
      <c r="X33" s="24">
        <f t="shared" si="8"/>
        <v>793</v>
      </c>
    </row>
    <row r="34" spans="1:24">
      <c r="P34" s="22" t="s">
        <v>5</v>
      </c>
      <c r="Q34" s="1">
        <f>P33-Q33</f>
        <v>108</v>
      </c>
      <c r="U34" s="6"/>
      <c r="X34" s="21"/>
    </row>
    <row r="35" spans="1:24">
      <c r="B35" s="20"/>
      <c r="U35" s="6"/>
    </row>
    <row r="36" spans="1:24" ht="18.75">
      <c r="C36" s="118" t="s">
        <v>4</v>
      </c>
      <c r="D36" s="118"/>
      <c r="E36" s="19">
        <v>7263</v>
      </c>
      <c r="F36" s="19">
        <v>20</v>
      </c>
      <c r="G36" s="19">
        <v>180</v>
      </c>
      <c r="H36" s="19">
        <v>1265</v>
      </c>
      <c r="I36" s="19">
        <v>1703</v>
      </c>
      <c r="J36" s="19">
        <v>1315</v>
      </c>
      <c r="K36" s="19">
        <v>658</v>
      </c>
      <c r="L36" s="19">
        <v>5121</v>
      </c>
      <c r="M36" s="18">
        <v>70.508054522924411</v>
      </c>
      <c r="N36" s="19">
        <v>0</v>
      </c>
      <c r="O36" s="19">
        <v>0</v>
      </c>
      <c r="P36" s="19">
        <v>363</v>
      </c>
      <c r="Q36" s="19">
        <v>253</v>
      </c>
      <c r="R36" s="19">
        <v>2695</v>
      </c>
      <c r="S36" s="18">
        <v>37.10587911331406</v>
      </c>
      <c r="T36" s="18">
        <v>52.626440148408513</v>
      </c>
      <c r="U36" s="6"/>
      <c r="V36" s="17" t="e">
        <f>V33*100000/V35</f>
        <v>#DIV/0!</v>
      </c>
      <c r="W36" s="17" t="e">
        <f>W33*100000/W35</f>
        <v>#DIV/0!</v>
      </c>
      <c r="X36" s="17" t="e">
        <f>X33*100000/X35</f>
        <v>#DIV/0!</v>
      </c>
    </row>
    <row r="37" spans="1:24">
      <c r="A37" s="119"/>
      <c r="B37" s="119"/>
      <c r="C37" s="16"/>
      <c r="D37" s="3"/>
      <c r="E37" s="8"/>
      <c r="F37" s="1"/>
      <c r="K37" s="3"/>
      <c r="M37" s="1"/>
      <c r="Q37" s="15"/>
      <c r="U37" s="6"/>
    </row>
    <row r="38" spans="1:24" ht="18">
      <c r="A38" s="14" t="s">
        <v>3</v>
      </c>
      <c r="B38" s="14"/>
      <c r="C38" s="14"/>
      <c r="D38" s="3"/>
      <c r="E38" s="13">
        <f>(E33*100/E36)-100</f>
        <v>10.877048051769236</v>
      </c>
      <c r="F38" s="12" t="s">
        <v>0</v>
      </c>
      <c r="G38" s="10" t="s">
        <v>2</v>
      </c>
      <c r="H38" s="11">
        <f>E33-E36</f>
        <v>790</v>
      </c>
      <c r="I38" s="10" t="s">
        <v>1</v>
      </c>
      <c r="R38" s="9">
        <f>(R33*100/R36)-100</f>
        <v>5.8627087198515824</v>
      </c>
      <c r="S38" s="8" t="s">
        <v>0</v>
      </c>
      <c r="U38" s="6"/>
    </row>
    <row r="39" spans="1:24">
      <c r="A39" s="5"/>
      <c r="C39" s="2"/>
      <c r="U39" s="6"/>
    </row>
    <row r="40" spans="1:24">
      <c r="C40" s="2"/>
      <c r="E40" s="7">
        <f>((E33-E36)/E36)*100</f>
        <v>10.877048051769242</v>
      </c>
      <c r="R40" s="7">
        <f>((R33-R36)/R36)*100</f>
        <v>5.862708719851577</v>
      </c>
      <c r="U40" s="6"/>
    </row>
    <row r="41" spans="1:24">
      <c r="C41" s="2"/>
      <c r="U41" s="6"/>
    </row>
    <row r="42" spans="1:24">
      <c r="U42" s="6"/>
    </row>
    <row r="43" spans="1:24">
      <c r="U43" s="6"/>
    </row>
    <row r="44" spans="1:24">
      <c r="U44" s="6"/>
    </row>
    <row r="45" spans="1:24">
      <c r="U45" s="6"/>
    </row>
    <row r="46" spans="1:24">
      <c r="U46" s="6"/>
    </row>
    <row r="47" spans="1:24">
      <c r="U47" s="6"/>
    </row>
    <row r="48" spans="1:24">
      <c r="U48" s="6"/>
    </row>
    <row r="49" spans="2:21" s="2" customFormat="1">
      <c r="B49" s="5"/>
      <c r="C49" s="1"/>
      <c r="D49" s="1"/>
      <c r="E49" s="4"/>
      <c r="F49" s="4"/>
      <c r="G49" s="1"/>
      <c r="H49" s="1"/>
      <c r="I49" s="1"/>
      <c r="J49" s="1"/>
      <c r="K49" s="1"/>
      <c r="L49" s="3"/>
      <c r="M49" s="3"/>
      <c r="N49" s="1"/>
      <c r="O49" s="1"/>
      <c r="P49" s="1"/>
      <c r="Q49" s="1"/>
      <c r="R49" s="3"/>
      <c r="S49" s="3"/>
      <c r="T49" s="3"/>
      <c r="U49" s="6"/>
    </row>
  </sheetData>
  <mergeCells count="27">
    <mergeCell ref="T4:T7"/>
    <mergeCell ref="U4:U7"/>
    <mergeCell ref="O6:O7"/>
    <mergeCell ref="P6:P7"/>
    <mergeCell ref="Q6:Q7"/>
    <mergeCell ref="R4:R7"/>
    <mergeCell ref="S4:S7"/>
    <mergeCell ref="A2:Q2"/>
    <mergeCell ref="A4:A7"/>
    <mergeCell ref="B4:B7"/>
    <mergeCell ref="C4:C7"/>
    <mergeCell ref="D4:D7"/>
    <mergeCell ref="K6:K7"/>
    <mergeCell ref="N6:N7"/>
    <mergeCell ref="N4:O5"/>
    <mergeCell ref="P4:Q5"/>
    <mergeCell ref="G4:K5"/>
    <mergeCell ref="L4:L7"/>
    <mergeCell ref="M4:M7"/>
    <mergeCell ref="J6:J7"/>
    <mergeCell ref="C36:D36"/>
    <mergeCell ref="A37:B37"/>
    <mergeCell ref="G6:G7"/>
    <mergeCell ref="H6:H7"/>
    <mergeCell ref="I6:I7"/>
    <mergeCell ref="E4:E7"/>
    <mergeCell ref="F4:F7"/>
  </mergeCells>
  <dataValidations count="1">
    <dataValidation type="whole" operator="equal" allowBlank="1" showInputMessage="1" showErrorMessage="1" errorTitle="Помилка !!!" error="Сума всіх вікових груп не дорівнює значенню, введеному в поле &quot;Всього населення по району (місту)&quot;" sqref="U27:U29 U8:U25">
      <formula1>SUM(E8,H8:R8)</formula1>
    </dataValidation>
  </dataValidations>
  <pageMargins left="0.41" right="0.33" top="0.52" bottom="1" header="0.5" footer="0.5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16.02.18(8)</vt:lpstr>
      <vt:lpstr>'16.02.18(8)'!Область_печати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Епід</dc:creator>
  <cp:lastModifiedBy>Selector</cp:lastModifiedBy>
  <dcterms:created xsi:type="dcterms:W3CDTF">2018-02-16T07:39:08Z</dcterms:created>
  <dcterms:modified xsi:type="dcterms:W3CDTF">2018-02-20T14:23:29Z</dcterms:modified>
</cp:coreProperties>
</file>